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2"/>
  <workbookPr/>
  <mc:AlternateContent xmlns:mc="http://schemas.openxmlformats.org/markup-compatibility/2006">
    <mc:Choice Requires="x15">
      <x15ac:absPath xmlns:x15ac="http://schemas.microsoft.com/office/spreadsheetml/2010/11/ac" url="G:\TVM\רבקה אלמודאי-פימה וועדת מכרזים\נעמה פרסומים במנהל הרכש\"/>
    </mc:Choice>
  </mc:AlternateContent>
  <xr:revisionPtr revIDLastSave="0" documentId="8_{BF7653CE-4C9C-44E5-BE0D-5FC20BCA189E}" xr6:coauthVersionLast="36" xr6:coauthVersionMax="36" xr10:uidLastSave="{00000000-0000-0000-0000-000000000000}"/>
  <bookViews>
    <workbookView xWindow="-110" yWindow="-110" windowWidth="23260" windowHeight="12460" xr2:uid="{00000000-000D-0000-FFFF-FFFF00000000}"/>
  </bookViews>
  <sheets>
    <sheet name="גיליון1" sheetId="1" r:id="rId1"/>
  </sheets>
  <definedNames>
    <definedName name="_xlnm.Print_Area" localSheetId="0">גיליון1!$A$13:$S$23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6" i="1" l="1"/>
  <c r="G16" i="1"/>
  <c r="F10" i="1"/>
  <c r="F12" i="1" s="1"/>
  <c r="O18" i="1"/>
  <c r="O16" i="1"/>
  <c r="O17" i="1"/>
  <c r="F22" i="1"/>
  <c r="P16" i="1" l="1"/>
  <c r="P18" i="1"/>
  <c r="Q18" i="1" s="1"/>
  <c r="P17" i="1"/>
  <c r="Q17" i="1" s="1"/>
  <c r="O19" i="1"/>
  <c r="O23" i="1" s="1"/>
  <c r="L22" i="1"/>
  <c r="H16" i="1" l="1"/>
  <c r="Q19" i="1" l="1"/>
  <c r="H22" i="1"/>
  <c r="Q21" i="1" s="1"/>
  <c r="J15" i="1"/>
  <c r="Q23" i="1" l="1"/>
</calcChain>
</file>

<file path=xl/sharedStrings.xml><?xml version="1.0" encoding="utf-8"?>
<sst xmlns="http://schemas.openxmlformats.org/spreadsheetml/2006/main" count="31" uniqueCount="28">
  <si>
    <t>חודש</t>
  </si>
  <si>
    <t>סה"כ</t>
  </si>
  <si>
    <t>₪</t>
  </si>
  <si>
    <t>סה"כ פדיון כולל מע"מ</t>
  </si>
  <si>
    <t>מספר תיקופים</t>
  </si>
  <si>
    <t xml:space="preserve">בניכוי פדיון מחושב מנוסעים </t>
  </si>
  <si>
    <t>מספר תיקופים ב"רב קו"</t>
  </si>
  <si>
    <t xml:space="preserve">פדיון מנוסעים  ינואר </t>
  </si>
  <si>
    <t>דוח שימושים  ינואר  2019</t>
  </si>
  <si>
    <t>סה"כ סובסדיה לתשלום לחודש ינואר</t>
  </si>
  <si>
    <t>ערך צבור</t>
  </si>
  <si>
    <r>
      <t>תעריפי קבועים</t>
    </r>
    <r>
      <rPr>
        <sz val="12"/>
        <color theme="1"/>
        <rFont val="David"/>
        <family val="2"/>
        <charset val="177"/>
      </rPr>
      <t xml:space="preserve"> :</t>
    </r>
  </si>
  <si>
    <t>תעריף 1</t>
  </si>
  <si>
    <t>במזומן /אשראי</t>
  </si>
  <si>
    <t>תעריף חיוב הנוסע</t>
  </si>
  <si>
    <t xml:space="preserve">סה"כ פדיון מנוסעים מצטבר </t>
  </si>
  <si>
    <t>חופשי חודשי</t>
  </si>
  <si>
    <t>הנחה מתעריף מוצע ע"י הזוכה</t>
  </si>
  <si>
    <t>תיקופים מזומן אשראי</t>
  </si>
  <si>
    <t>תיקופים בערך צבור</t>
  </si>
  <si>
    <t>סה"כ הכנסות ממחיר לתיקוף למפעיל</t>
  </si>
  <si>
    <t>דוגמא לחישוב דוח סובסדיה</t>
  </si>
  <si>
    <t>תעריף משותף</t>
  </si>
  <si>
    <t xml:space="preserve">מחיר תיקוף </t>
  </si>
  <si>
    <t>מחיר תיקוף כולל מע"מ</t>
  </si>
  <si>
    <t>מחיר תיקוף ללא מע"מ</t>
  </si>
  <si>
    <t>מכירות מזומן/אשראי - כולל מע"מ</t>
  </si>
  <si>
    <t>תחשיב סובסידיה ינואר 2024 בש"ח לא כולל מע"מ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</si>
</sst>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_ * #,##0.0_ ;_ * \-#,##0.0_ ;_ * &quot;-&quot;??_ ;_ @_ "/>
  </numFmts>
  <fonts count="8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b/>
      <u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u/>
      <sz val="18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b/>
      <u/>
      <sz val="12"/>
      <color theme="1"/>
      <name val="David"/>
      <family val="2"/>
      <charset val="177"/>
    </font>
    <font>
      <sz val="12"/>
      <color theme="1"/>
      <name val="David"/>
      <family val="2"/>
      <charset val="177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23">
    <xf numFmtId="0" fontId="0" fillId="0" borderId="0" xfId="0"/>
    <xf numFmtId="17" fontId="0" fillId="0" borderId="1" xfId="0" applyNumberFormat="1" applyBorder="1"/>
    <xf numFmtId="0" fontId="1" fillId="0" borderId="1" xfId="0" applyFont="1" applyBorder="1"/>
    <xf numFmtId="0" fontId="0" fillId="0" borderId="1" xfId="0" applyBorder="1"/>
    <xf numFmtId="3" fontId="0" fillId="0" borderId="1" xfId="0" applyNumberFormat="1" applyBorder="1"/>
    <xf numFmtId="3" fontId="1" fillId="0" borderId="1" xfId="0" applyNumberFormat="1" applyFont="1" applyBorder="1"/>
    <xf numFmtId="17" fontId="1" fillId="0" borderId="1" xfId="0" applyNumberFormat="1" applyFont="1" applyBorder="1"/>
    <xf numFmtId="0" fontId="2" fillId="0" borderId="0" xfId="0" applyFont="1"/>
    <xf numFmtId="0" fontId="3" fillId="2" borderId="1" xfId="0" applyFont="1" applyFill="1" applyBorder="1"/>
    <xf numFmtId="3" fontId="3" fillId="2" borderId="1" xfId="0" applyNumberFormat="1" applyFont="1" applyFill="1" applyBorder="1"/>
    <xf numFmtId="9" fontId="0" fillId="0" borderId="0" xfId="0" applyNumberFormat="1"/>
    <xf numFmtId="3" fontId="1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wrapText="1"/>
    </xf>
    <xf numFmtId="3" fontId="0" fillId="0" borderId="0" xfId="0" applyNumberFormat="1"/>
    <xf numFmtId="2" fontId="0" fillId="0" borderId="0" xfId="0" applyNumberFormat="1"/>
    <xf numFmtId="0" fontId="0" fillId="0" borderId="0" xfId="0" applyAlignment="1">
      <alignment wrapText="1"/>
    </xf>
    <xf numFmtId="3" fontId="0" fillId="2" borderId="1" xfId="0" applyNumberFormat="1" applyFill="1" applyBorder="1"/>
    <xf numFmtId="0" fontId="6" fillId="0" borderId="0" xfId="0" applyFont="1" applyAlignment="1">
      <alignment horizontal="right" vertical="center" readingOrder="2"/>
    </xf>
    <xf numFmtId="165" fontId="0" fillId="0" borderId="0" xfId="1" applyNumberFormat="1" applyFont="1"/>
    <xf numFmtId="165" fontId="0" fillId="0" borderId="1" xfId="1" applyNumberFormat="1" applyFont="1" applyBorder="1"/>
    <xf numFmtId="4" fontId="0" fillId="0" borderId="1" xfId="0" applyNumberFormat="1" applyBorder="1"/>
    <xf numFmtId="0" fontId="4" fillId="0" borderId="0" xfId="0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Q29"/>
  <sheetViews>
    <sheetView rightToLeft="1" tabSelected="1" topLeftCell="D2" workbookViewId="0">
      <selection activeCell="Q21" sqref="Q21"/>
    </sheetView>
  </sheetViews>
  <sheetFormatPr defaultRowHeight="14" x14ac:dyDescent="0.3"/>
  <cols>
    <col min="4" max="4" width="10.6640625" bestFit="1" customWidth="1"/>
    <col min="5" max="5" width="23" bestFit="1" customWidth="1"/>
    <col min="6" max="6" width="9.9140625" customWidth="1"/>
    <col min="8" max="8" width="10.4140625" customWidth="1"/>
    <col min="9" max="9" width="8.1640625" customWidth="1"/>
    <col min="11" max="11" width="19.9140625" bestFit="1" customWidth="1"/>
    <col min="12" max="13" width="8.58203125" customWidth="1"/>
    <col min="14" max="14" width="30.9140625" customWidth="1"/>
    <col min="15" max="15" width="10.9140625" bestFit="1" customWidth="1"/>
    <col min="16" max="16" width="10" customWidth="1"/>
  </cols>
  <sheetData>
    <row r="1" spans="3:17" ht="23" x14ac:dyDescent="0.5">
      <c r="E1" s="22" t="s">
        <v>21</v>
      </c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3" spans="3:17" x14ac:dyDescent="0.3">
      <c r="F3" s="19"/>
    </row>
    <row r="4" spans="3:17" ht="15.5" x14ac:dyDescent="0.3">
      <c r="E4" s="18" t="s">
        <v>11</v>
      </c>
      <c r="F4" s="19"/>
      <c r="H4" s="19" t="s">
        <v>22</v>
      </c>
    </row>
    <row r="5" spans="3:17" x14ac:dyDescent="0.3">
      <c r="E5" t="s">
        <v>12</v>
      </c>
      <c r="F5" s="19">
        <v>7</v>
      </c>
    </row>
    <row r="6" spans="3:17" x14ac:dyDescent="0.3">
      <c r="F6" s="19"/>
    </row>
    <row r="8" spans="3:17" x14ac:dyDescent="0.3">
      <c r="E8" t="s">
        <v>17</v>
      </c>
      <c r="F8" s="10">
        <v>0.15</v>
      </c>
    </row>
    <row r="10" spans="3:17" x14ac:dyDescent="0.3">
      <c r="E10" t="s">
        <v>24</v>
      </c>
      <c r="F10">
        <f>+F5*(1-F8)</f>
        <v>5.95</v>
      </c>
    </row>
    <row r="12" spans="3:17" x14ac:dyDescent="0.3">
      <c r="E12" t="s">
        <v>25</v>
      </c>
      <c r="F12" s="15">
        <f>+F10/1.17</f>
        <v>5.0854700854700861</v>
      </c>
    </row>
    <row r="14" spans="3:17" x14ac:dyDescent="0.3">
      <c r="E14" s="7" t="s">
        <v>26</v>
      </c>
      <c r="K14" s="7" t="s">
        <v>6</v>
      </c>
      <c r="N14" s="7" t="s">
        <v>27</v>
      </c>
    </row>
    <row r="15" spans="3:17" ht="42" x14ac:dyDescent="0.3">
      <c r="C15" t="s">
        <v>0</v>
      </c>
      <c r="D15" s="6">
        <v>43466</v>
      </c>
      <c r="E15" s="11" t="s">
        <v>7</v>
      </c>
      <c r="F15" s="11" t="s">
        <v>4</v>
      </c>
      <c r="G15" s="11" t="s">
        <v>14</v>
      </c>
      <c r="H15" s="11" t="s">
        <v>3</v>
      </c>
      <c r="J15" s="6">
        <f>D15</f>
        <v>43466</v>
      </c>
      <c r="K15" s="11" t="s">
        <v>8</v>
      </c>
      <c r="L15" s="11" t="s">
        <v>4</v>
      </c>
      <c r="N15" s="6"/>
      <c r="O15" s="11" t="s">
        <v>4</v>
      </c>
      <c r="P15" s="11" t="s">
        <v>23</v>
      </c>
      <c r="Q15" s="12" t="s">
        <v>2</v>
      </c>
    </row>
    <row r="16" spans="3:17" x14ac:dyDescent="0.3">
      <c r="D16" s="3"/>
      <c r="E16" s="3" t="s">
        <v>13</v>
      </c>
      <c r="F16" s="4">
        <v>10000</v>
      </c>
      <c r="G16" s="20">
        <f>+F5</f>
        <v>7</v>
      </c>
      <c r="H16" s="4">
        <f>+G16*F16</f>
        <v>70000</v>
      </c>
      <c r="J16" s="3"/>
      <c r="K16" s="3" t="s">
        <v>10</v>
      </c>
      <c r="L16" s="4">
        <v>10000</v>
      </c>
      <c r="N16" s="3" t="s">
        <v>18</v>
      </c>
      <c r="O16" s="4">
        <f>+F16</f>
        <v>10000</v>
      </c>
      <c r="P16" s="21">
        <f>+F12</f>
        <v>5.0854700854700861</v>
      </c>
      <c r="Q16" s="4">
        <f>+P16*O16</f>
        <v>50854.700854700859</v>
      </c>
    </row>
    <row r="17" spans="4:17" x14ac:dyDescent="0.3">
      <c r="D17" s="3"/>
      <c r="E17" s="3"/>
      <c r="F17" s="4"/>
      <c r="G17" s="20"/>
      <c r="H17" s="4"/>
      <c r="J17" s="3"/>
      <c r="K17" s="3" t="s">
        <v>16</v>
      </c>
      <c r="L17" s="4">
        <v>15000</v>
      </c>
      <c r="N17" s="3" t="s">
        <v>19</v>
      </c>
      <c r="O17" s="4">
        <f>SUM(L16:L16)</f>
        <v>10000</v>
      </c>
      <c r="P17" s="21">
        <f>+F12</f>
        <v>5.0854700854700861</v>
      </c>
      <c r="Q17" s="4">
        <f>+P17*O17</f>
        <v>50854.700854700859</v>
      </c>
    </row>
    <row r="18" spans="4:17" x14ac:dyDescent="0.3">
      <c r="D18" s="3"/>
      <c r="E18" s="3"/>
      <c r="F18" s="4"/>
      <c r="G18" s="20"/>
      <c r="H18" s="4"/>
      <c r="J18" s="3"/>
      <c r="K18" s="3"/>
      <c r="L18" s="4"/>
      <c r="N18" s="3" t="s">
        <v>16</v>
      </c>
      <c r="O18" s="4">
        <f>+L17</f>
        <v>15000</v>
      </c>
      <c r="P18" s="21">
        <f>+F12</f>
        <v>5.0854700854700861</v>
      </c>
      <c r="Q18" s="4">
        <f>+P18*O18</f>
        <v>76282.051282051296</v>
      </c>
    </row>
    <row r="19" spans="4:17" x14ac:dyDescent="0.3">
      <c r="D19" s="3"/>
      <c r="E19" s="3"/>
      <c r="F19" s="4"/>
      <c r="G19" s="3"/>
      <c r="H19" s="4"/>
      <c r="J19" s="3"/>
      <c r="K19" s="3"/>
      <c r="L19" s="4"/>
      <c r="N19" s="2" t="s">
        <v>20</v>
      </c>
      <c r="O19" s="5">
        <f>SUM(O16:O18)</f>
        <v>35000</v>
      </c>
      <c r="P19" s="5"/>
      <c r="Q19" s="5">
        <f>SUM(Q16:Q18)</f>
        <v>177991.452991453</v>
      </c>
    </row>
    <row r="20" spans="4:17" x14ac:dyDescent="0.3">
      <c r="D20" s="3"/>
      <c r="E20" s="3"/>
      <c r="F20" s="3"/>
      <c r="G20" s="3"/>
      <c r="H20" s="3"/>
      <c r="J20" s="3"/>
      <c r="K20" s="3"/>
      <c r="L20" s="4"/>
      <c r="N20" s="3"/>
      <c r="O20" s="4"/>
      <c r="P20" s="21"/>
      <c r="Q20" s="4"/>
    </row>
    <row r="21" spans="4:17" x14ac:dyDescent="0.3">
      <c r="D21" s="3"/>
      <c r="E21" s="3"/>
      <c r="F21" s="3"/>
      <c r="G21" s="3"/>
      <c r="H21" s="3"/>
      <c r="J21" s="3"/>
      <c r="K21" s="3"/>
      <c r="L21" s="4"/>
      <c r="N21" s="2" t="s">
        <v>5</v>
      </c>
      <c r="O21" s="4"/>
      <c r="P21" s="4"/>
      <c r="Q21" s="17">
        <f>-H22/1.17</f>
        <v>-59829.059829059835</v>
      </c>
    </row>
    <row r="22" spans="4:17" ht="31" x14ac:dyDescent="0.35">
      <c r="D22" s="1"/>
      <c r="E22" s="13" t="s">
        <v>15</v>
      </c>
      <c r="F22" s="4">
        <f>SUM(F16:F21)</f>
        <v>10000</v>
      </c>
      <c r="G22" s="3"/>
      <c r="H22" s="9">
        <f>SUM(H16:H21)</f>
        <v>70000</v>
      </c>
      <c r="J22" s="3"/>
      <c r="K22" s="2" t="s">
        <v>1</v>
      </c>
      <c r="L22" s="5">
        <f>SUM(L16:L21)</f>
        <v>25000</v>
      </c>
      <c r="N22" s="3"/>
      <c r="O22" s="4"/>
      <c r="P22" s="4"/>
      <c r="Q22" s="4"/>
    </row>
    <row r="23" spans="4:17" ht="15.5" x14ac:dyDescent="0.35">
      <c r="N23" s="8" t="s">
        <v>9</v>
      </c>
      <c r="O23" s="9">
        <f>O19</f>
        <v>35000</v>
      </c>
      <c r="P23" s="4"/>
      <c r="Q23" s="9">
        <f>Q19+Q21</f>
        <v>118162.39316239316</v>
      </c>
    </row>
    <row r="27" spans="4:17" x14ac:dyDescent="0.3">
      <c r="F27" s="14"/>
    </row>
    <row r="29" spans="4:17" x14ac:dyDescent="0.3">
      <c r="E29" s="16"/>
      <c r="F29" s="15"/>
    </row>
  </sheetData>
  <mergeCells count="1">
    <mergeCell ref="E1:Q1"/>
  </mergeCells>
  <pageMargins left="0.70866141732283472" right="0.70866141732283472" top="0.74803149606299213" bottom="0.74803149606299213" header="0.31496062992125984" footer="0.31496062992125984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גיליון1</vt:lpstr>
      <vt:lpstr>גיליון1!WPrint_Area_W</vt:lpstr>
    </vt:vector>
  </TitlesOfParts>
  <Company>Ministry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amosh</dc:creator>
  <cp:lastModifiedBy>רבקה אלמודאי</cp:lastModifiedBy>
  <cp:lastPrinted>2019-03-13T15:55:55Z</cp:lastPrinted>
  <dcterms:created xsi:type="dcterms:W3CDTF">2018-06-05T12:10:33Z</dcterms:created>
  <dcterms:modified xsi:type="dcterms:W3CDTF">2024-11-14T07:51:43Z</dcterms:modified>
</cp:coreProperties>
</file>